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8420" windowHeight="16980" tabRatio="500" activeTab="1"/>
  </bookViews>
  <sheets>
    <sheet name="Risiko" sheetId="1" r:id="rId1"/>
    <sheet name="Positionsgrössen" sheetId="2" r:id="rId2"/>
  </sheets>
  <definedNames>
    <definedName name="_xlnm.Print_Area" localSheetId="0">Risiko!$C$10:$G$36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2" l="1"/>
  <c r="G5" i="1"/>
  <c r="D10" i="2"/>
  <c r="J4" i="2"/>
  <c r="D14" i="1"/>
  <c r="L8" i="2"/>
  <c r="M13" i="2"/>
  <c r="M14" i="2"/>
  <c r="L9" i="2"/>
  <c r="M15" i="2"/>
  <c r="M16" i="2"/>
  <c r="M17" i="2"/>
  <c r="M18" i="2"/>
  <c r="L13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C14" i="1"/>
  <c r="L5" i="2"/>
  <c r="C15" i="1"/>
  <c r="D15" i="1"/>
  <c r="D31" i="1"/>
  <c r="E31" i="1"/>
  <c r="F31" i="1"/>
  <c r="G31" i="1"/>
  <c r="D30" i="1"/>
  <c r="E30" i="1"/>
  <c r="F30" i="1"/>
  <c r="G30" i="1"/>
  <c r="D29" i="1"/>
  <c r="E29" i="1"/>
  <c r="F29" i="1"/>
  <c r="G29" i="1"/>
  <c r="D28" i="1"/>
  <c r="E28" i="1"/>
  <c r="F28" i="1"/>
  <c r="G28" i="1"/>
  <c r="D27" i="1"/>
  <c r="E27" i="1"/>
  <c r="F27" i="1"/>
  <c r="G27" i="1"/>
  <c r="D26" i="1"/>
  <c r="E26" i="1"/>
  <c r="F26" i="1"/>
  <c r="G26" i="1"/>
  <c r="D25" i="1"/>
  <c r="E25" i="1"/>
  <c r="F25" i="1"/>
  <c r="G25" i="1"/>
  <c r="D24" i="1"/>
  <c r="E24" i="1"/>
  <c r="F24" i="1"/>
  <c r="G24" i="1"/>
  <c r="D23" i="1"/>
  <c r="E23" i="1"/>
  <c r="F23" i="1"/>
  <c r="G23" i="1"/>
  <c r="D22" i="1"/>
  <c r="E22" i="1"/>
  <c r="F22" i="1"/>
  <c r="G22" i="1"/>
  <c r="D21" i="1"/>
  <c r="E21" i="1"/>
  <c r="F21" i="1"/>
  <c r="G21" i="1"/>
  <c r="D20" i="1"/>
  <c r="E20" i="1"/>
  <c r="F20" i="1"/>
  <c r="G20" i="1"/>
  <c r="D19" i="1"/>
  <c r="E19" i="1"/>
  <c r="F19" i="1"/>
  <c r="G19" i="1"/>
</calcChain>
</file>

<file path=xl/sharedStrings.xml><?xml version="1.0" encoding="utf-8"?>
<sst xmlns="http://schemas.openxmlformats.org/spreadsheetml/2006/main" count="37" uniqueCount="33">
  <si>
    <t>Gesamtkapital</t>
  </si>
  <si>
    <t>Positionen</t>
  </si>
  <si>
    <t>CRV</t>
  </si>
  <si>
    <t>Kosten pro Trade</t>
  </si>
  <si>
    <t>Risiko pro Trade</t>
  </si>
  <si>
    <t>Gewinn pro Trade (netto)</t>
  </si>
  <si>
    <t>Gewinn aller Positionen</t>
  </si>
  <si>
    <t>Gesamt-Risiko pro Trade</t>
  </si>
  <si>
    <t xml:space="preserve">Rendite GesamtKapital </t>
  </si>
  <si>
    <t>Trefferquote %</t>
  </si>
  <si>
    <t>Gesamt-Risiko-Positionen</t>
  </si>
  <si>
    <t>Kosten</t>
  </si>
  <si>
    <t>Lots</t>
  </si>
  <si>
    <t>Risiko %</t>
  </si>
  <si>
    <t>Kurs</t>
  </si>
  <si>
    <t>Hebel</t>
  </si>
  <si>
    <t>Kosten, Courtage</t>
  </si>
  <si>
    <t>ISIN</t>
  </si>
  <si>
    <t>1:1 - Derivat</t>
  </si>
  <si>
    <t>long/short</t>
  </si>
  <si>
    <t>Stop-Loss</t>
  </si>
  <si>
    <t>TakeProfit</t>
  </si>
  <si>
    <t>US0311621009</t>
  </si>
  <si>
    <t>Position</t>
  </si>
  <si>
    <t xml:space="preserve">StopLoss </t>
  </si>
  <si>
    <t>Positionen-Risiko</t>
  </si>
  <si>
    <t>long</t>
  </si>
  <si>
    <t>short</t>
  </si>
  <si>
    <t>Derivat</t>
  </si>
  <si>
    <t>1:1</t>
  </si>
  <si>
    <t>Trade-Risiko</t>
  </si>
  <si>
    <t>Positionsgrösse berechnen</t>
  </si>
  <si>
    <t>grün -&gt; Eingabe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</si>
</sst>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0.0"/>
    <numFmt numFmtId="166" formatCode="#,##0.0"/>
    <numFmt numFmtId="169" formatCode="dd/mm/yyyy\ \-\ hh:mm"/>
  </numFmts>
  <fonts count="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</borders>
  <cellStyleXfs count="6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2" fillId="2" borderId="3" xfId="0" applyFont="1" applyFill="1" applyBorder="1" applyAlignment="1">
      <alignment horizontal="center"/>
    </xf>
    <xf numFmtId="165" fontId="0" fillId="0" borderId="0" xfId="0" applyNumberFormat="1"/>
    <xf numFmtId="165" fontId="0" fillId="0" borderId="0" xfId="0" applyNumberFormat="1" applyFill="1"/>
    <xf numFmtId="0" fontId="2" fillId="2" borderId="1" xfId="0" applyFont="1" applyFill="1" applyBorder="1"/>
    <xf numFmtId="0" fontId="0" fillId="2" borderId="2" xfId="0" applyFill="1" applyBorder="1"/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0" fillId="4" borderId="7" xfId="0" applyFill="1" applyBorder="1" applyAlignment="1">
      <alignment horizontal="center"/>
    </xf>
    <xf numFmtId="164" fontId="6" fillId="4" borderId="8" xfId="0" applyNumberFormat="1" applyFont="1" applyFill="1" applyBorder="1" applyAlignment="1">
      <alignment horizontal="right"/>
    </xf>
    <xf numFmtId="164" fontId="0" fillId="4" borderId="8" xfId="0" applyNumberFormat="1" applyFill="1" applyBorder="1" applyAlignment="1">
      <alignment horizontal="right"/>
    </xf>
    <xf numFmtId="10" fontId="0" fillId="4" borderId="9" xfId="0" applyNumberFormat="1" applyFill="1" applyBorder="1"/>
    <xf numFmtId="164" fontId="1" fillId="4" borderId="8" xfId="0" applyNumberFormat="1" applyFont="1" applyFill="1" applyBorder="1" applyAlignment="1">
      <alignment horizontal="right"/>
    </xf>
    <xf numFmtId="10" fontId="1" fillId="4" borderId="9" xfId="0" applyNumberFormat="1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 applyAlignment="1">
      <alignment horizontal="center"/>
    </xf>
    <xf numFmtId="164" fontId="6" fillId="4" borderId="14" xfId="0" applyNumberFormat="1" applyFont="1" applyFill="1" applyBorder="1" applyAlignment="1">
      <alignment horizontal="right"/>
    </xf>
    <xf numFmtId="164" fontId="0" fillId="4" borderId="14" xfId="0" applyNumberFormat="1" applyFill="1" applyBorder="1" applyAlignment="1">
      <alignment horizontal="right"/>
    </xf>
    <xf numFmtId="10" fontId="0" fillId="4" borderId="15" xfId="0" applyNumberFormat="1" applyFill="1" applyBorder="1"/>
    <xf numFmtId="0" fontId="2" fillId="2" borderId="7" xfId="0" applyFont="1" applyFill="1" applyBorder="1"/>
    <xf numFmtId="0" fontId="2" fillId="0" borderId="7" xfId="0" applyFont="1" applyBorder="1"/>
    <xf numFmtId="0" fontId="2" fillId="2" borderId="13" xfId="0" applyFont="1" applyFill="1" applyBorder="1"/>
    <xf numFmtId="4" fontId="2" fillId="3" borderId="15" xfId="0" applyNumberFormat="1" applyFont="1" applyFill="1" applyBorder="1"/>
    <xf numFmtId="3" fontId="0" fillId="4" borderId="10" xfId="0" applyNumberFormat="1" applyFill="1" applyBorder="1" applyAlignment="1">
      <alignment horizontal="center"/>
    </xf>
    <xf numFmtId="3" fontId="0" fillId="4" borderId="16" xfId="0" applyNumberFormat="1" applyFill="1" applyBorder="1" applyAlignment="1">
      <alignment horizontal="center"/>
    </xf>
    <xf numFmtId="10" fontId="0" fillId="4" borderId="7" xfId="0" applyNumberFormat="1" applyFont="1" applyFill="1" applyBorder="1" applyAlignment="1">
      <alignment horizontal="center"/>
    </xf>
    <xf numFmtId="10" fontId="0" fillId="4" borderId="17" xfId="0" applyNumberFormat="1" applyFont="1" applyFill="1" applyBorder="1" applyAlignment="1">
      <alignment horizontal="center"/>
    </xf>
    <xf numFmtId="4" fontId="2" fillId="3" borderId="9" xfId="0" applyNumberFormat="1" applyFont="1" applyFill="1" applyBorder="1"/>
    <xf numFmtId="0" fontId="2" fillId="0" borderId="18" xfId="0" applyFont="1" applyBorder="1"/>
    <xf numFmtId="3" fontId="2" fillId="0" borderId="19" xfId="0" applyNumberFormat="1" applyFont="1" applyBorder="1"/>
    <xf numFmtId="49" fontId="0" fillId="0" borderId="0" xfId="0" applyNumberFormat="1"/>
    <xf numFmtId="3" fontId="0" fillId="0" borderId="9" xfId="0" applyNumberFormat="1" applyBorder="1"/>
    <xf numFmtId="166" fontId="7" fillId="3" borderId="8" xfId="0" applyNumberFormat="1" applyFont="1" applyFill="1" applyBorder="1" applyAlignment="1">
      <alignment horizontal="center"/>
    </xf>
    <xf numFmtId="166" fontId="7" fillId="3" borderId="20" xfId="0" applyNumberFormat="1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69" fontId="0" fillId="0" borderId="0" xfId="0" applyNumberFormat="1"/>
    <xf numFmtId="3" fontId="0" fillId="5" borderId="10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164" fontId="6" fillId="5" borderId="8" xfId="0" applyNumberFormat="1" applyFont="1" applyFill="1" applyBorder="1" applyAlignment="1" applyProtection="1">
      <alignment horizontal="right"/>
      <protection locked="0"/>
    </xf>
    <xf numFmtId="0" fontId="0" fillId="5" borderId="14" xfId="0" applyFill="1" applyBorder="1" applyAlignment="1" applyProtection="1">
      <alignment horizontal="center"/>
      <protection locked="0"/>
    </xf>
    <xf numFmtId="164" fontId="6" fillId="5" borderId="14" xfId="0" applyNumberFormat="1" applyFont="1" applyFill="1" applyBorder="1" applyAlignment="1" applyProtection="1">
      <alignment horizontal="right"/>
      <protection locked="0"/>
    </xf>
    <xf numFmtId="0" fontId="0" fillId="5" borderId="9" xfId="0" applyFill="1" applyBorder="1" applyProtection="1">
      <protection locked="0"/>
    </xf>
  </cellXfs>
  <cellStyles count="61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Standard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ahoma"/>
        <scheme val="none"/>
      </font>
      <numFmt numFmtId="164" formatCode="#,##0_ ;[Red]\-#,##0\ "/>
      <fill>
        <patternFill patternType="solid">
          <fgColor indexed="64"/>
          <bgColor theme="6"/>
        </patternFill>
      </fill>
      <alignment horizontal="right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ahoma"/>
        <scheme val="none"/>
      </font>
      <numFmt numFmtId="164" formatCode="#,##0_ ;[Red]\-#,##0\ "/>
      <fill>
        <patternFill patternType="solid">
          <fgColor indexed="64"/>
          <bgColor theme="6"/>
        </patternFill>
      </fill>
      <alignment horizontal="right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ahoma"/>
        <scheme val="none"/>
      </font>
      <numFmt numFmtId="164" formatCode="#,##0_ ;[Red]\-#,##0\ "/>
      <fill>
        <patternFill patternType="solid">
          <fgColor indexed="64"/>
          <bgColor theme="6"/>
        </patternFill>
      </fill>
      <alignment horizontal="right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ahoma"/>
        <scheme val="none"/>
      </font>
      <numFmt numFmtId="164" formatCode="#,##0_ ;[Red]\-#,##0\ "/>
      <fill>
        <patternFill patternType="solid">
          <fgColor indexed="64"/>
          <bgColor theme="6"/>
        </patternFill>
      </fill>
      <alignment horizontal="right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 style="dotted">
          <color auto="1"/>
        </vertical>
        <horizontal style="dotted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 style="dotted">
          <color auto="1"/>
        </vertical>
        <horizontal style="dotted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 style="dotted">
          <color auto="1"/>
        </vertical>
        <horizontal style="dotted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 style="dotted">
          <color auto="1"/>
        </vertical>
        <horizontal style="dotted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ahoma"/>
        <scheme val="none"/>
      </font>
      <numFmt numFmtId="4" formatCode="#,##0.00"/>
      <fill>
        <patternFill patternType="solid">
          <fgColor indexed="64"/>
          <bgColor theme="5" tint="0.59999389629810485"/>
        </patternFill>
      </fill>
      <border diagonalUp="0" diagonalDown="0" outline="0">
        <left style="dotted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6" formatCode="#,##0.0"/>
      <fill>
        <patternFill patternType="solid">
          <fgColor indexed="64"/>
          <bgColor theme="5" tint="0.59999389629810485"/>
        </patternFill>
      </fill>
      <alignment horizontal="center" vertical="bottom" textRotation="0" wrapText="0" justifyLastLine="0" shrinkToFit="0"/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ahoma"/>
        <scheme val="none"/>
      </font>
      <numFmt numFmtId="164" formatCode="#,##0_ ;[Red]\-#,##0\ 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 style="dotted">
          <color auto="1"/>
        </vertical>
        <horizontal style="dotted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ahoma"/>
        <scheme val="none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tecwave.ch" TargetMode="External"/><Relationship Id="rId2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tecwave.ch" TargetMode="Externa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12700</xdr:rowOff>
    </xdr:from>
    <xdr:to>
      <xdr:col>3</xdr:col>
      <xdr:colOff>754888</xdr:colOff>
      <xdr:row>5</xdr:row>
      <xdr:rowOff>106172</xdr:rowOff>
    </xdr:to>
    <xdr:pic>
      <xdr:nvPicPr>
        <xdr:cNvPr id="2" name="Bild 1" descr="TecWaveAG-Lo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622300"/>
          <a:ext cx="2380488" cy="4998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2</xdr:row>
      <xdr:rowOff>76200</xdr:rowOff>
    </xdr:from>
    <xdr:to>
      <xdr:col>4</xdr:col>
      <xdr:colOff>526288</xdr:colOff>
      <xdr:row>4</xdr:row>
      <xdr:rowOff>169672</xdr:rowOff>
    </xdr:to>
    <xdr:pic>
      <xdr:nvPicPr>
        <xdr:cNvPr id="2" name="Bild 1" descr="TecWaveAG-Lo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482600"/>
          <a:ext cx="2380488" cy="49987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e1" displayName="Tabelle1" ref="C12:M32" totalsRowShown="0" headerRowDxfId="9" dataDxfId="12">
  <autoFilter ref="C12:M32"/>
  <tableColumns count="11">
    <tableColumn id="12" name="Position" dataDxfId="11"/>
    <tableColumn id="1" name="ISIN" dataDxfId="7"/>
    <tableColumn id="2" name="1:1 - Derivat" dataDxfId="6"/>
    <tableColumn id="3" name="long/short" dataDxfId="5"/>
    <tableColumn id="4" name="Hebel" dataDxfId="4"/>
    <tableColumn id="5" name="Kosten" dataDxfId="3"/>
    <tableColumn id="6" name="Kurs" dataDxfId="2"/>
    <tableColumn id="7" name="Stop-Loss" dataDxfId="1"/>
    <tableColumn id="8" name="TakeProfit" dataDxfId="0"/>
    <tableColumn id="9" name="CRV" dataDxfId="10">
      <calculatedColumnFormula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calculatedColumnFormula>
    </tableColumn>
    <tableColumn id="10" name="Lots" dataDxfId="8">
      <calculatedColumnFormula>IF(Tabelle1[[#This Row],[long/short]]="long",IFERROR(L8/(Tabelle1[[#This Row],[Kurs]]-Tabelle1[[#This Row],[Stop-Loss]]+Tabelle1[[#This Row],[Kosten]]),""),IFERROR(L7/(Tabelle1[[#This Row],[Stop-Loss]]-Tabelle1[[#This Row],[Kurs]]+Tabelle1[[#This Row],[Kosten]]),""))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C5:H31"/>
  <sheetViews>
    <sheetView workbookViewId="0">
      <selection activeCell="E11" sqref="C11:G11"/>
    </sheetView>
  </sheetViews>
  <sheetFormatPr baseColWidth="10" defaultRowHeight="16" x14ac:dyDescent="0"/>
  <cols>
    <col min="3" max="3" width="19.125" bestFit="1" customWidth="1"/>
    <col min="4" max="4" width="18.625" bestFit="1" customWidth="1"/>
    <col min="5" max="5" width="20.25" customWidth="1"/>
    <col min="6" max="6" width="18.625" customWidth="1"/>
    <col min="7" max="7" width="19.125" bestFit="1" customWidth="1"/>
    <col min="8" max="8" width="22.25" customWidth="1"/>
  </cols>
  <sheetData>
    <row r="5" spans="3:8">
      <c r="G5" s="42">
        <f ca="1">NOW()</f>
        <v>42677.179023611112</v>
      </c>
    </row>
    <row r="6" spans="3:8">
      <c r="H6" s="2"/>
    </row>
    <row r="7" spans="3:8">
      <c r="H7" s="2"/>
    </row>
    <row r="8" spans="3:8">
      <c r="E8" s="40" t="s">
        <v>32</v>
      </c>
      <c r="H8" s="2"/>
    </row>
    <row r="9" spans="3:8">
      <c r="H9" s="2"/>
    </row>
    <row r="10" spans="3:8">
      <c r="C10" s="9" t="s">
        <v>0</v>
      </c>
      <c r="D10" s="9" t="s">
        <v>13</v>
      </c>
      <c r="E10" s="9" t="s">
        <v>1</v>
      </c>
      <c r="F10" s="9" t="s">
        <v>2</v>
      </c>
      <c r="G10" s="9" t="s">
        <v>3</v>
      </c>
      <c r="H10" s="2"/>
    </row>
    <row r="11" spans="3:8">
      <c r="C11" s="43">
        <v>100000</v>
      </c>
      <c r="D11" s="44">
        <v>3</v>
      </c>
      <c r="E11" s="44">
        <v>10</v>
      </c>
      <c r="F11" s="44">
        <v>3</v>
      </c>
      <c r="G11" s="45">
        <v>150</v>
      </c>
      <c r="H11" s="2"/>
    </row>
    <row r="12" spans="3:8">
      <c r="C12" s="1"/>
      <c r="D12" s="2"/>
      <c r="E12" s="2"/>
      <c r="F12" s="2"/>
      <c r="G12" s="3"/>
    </row>
    <row r="13" spans="3:8">
      <c r="C13" s="10" t="s">
        <v>10</v>
      </c>
      <c r="D13" s="4" t="s">
        <v>7</v>
      </c>
      <c r="E13" s="2"/>
      <c r="F13" s="2"/>
      <c r="G13" s="3"/>
      <c r="H13" s="5"/>
    </row>
    <row r="14" spans="3:8">
      <c r="C14" s="29">
        <f>D14*E11</f>
        <v>4500</v>
      </c>
      <c r="D14" s="30">
        <f>C11*D11/100/E11+G11</f>
        <v>450</v>
      </c>
      <c r="E14" s="2"/>
      <c r="F14" s="2"/>
      <c r="G14" s="3"/>
      <c r="H14" s="5"/>
    </row>
    <row r="15" spans="3:8">
      <c r="C15" s="31">
        <f>C14/C11</f>
        <v>4.4999999999999998E-2</v>
      </c>
      <c r="D15" s="32">
        <f>D14/C11</f>
        <v>4.4999999999999997E-3</v>
      </c>
      <c r="E15" s="2"/>
      <c r="F15" s="2"/>
      <c r="G15" s="3"/>
      <c r="H15" s="5"/>
    </row>
    <row r="16" spans="3:8">
      <c r="C16" s="1"/>
      <c r="D16" s="2"/>
      <c r="E16" s="2"/>
      <c r="F16" s="2"/>
      <c r="G16" s="3"/>
      <c r="H16" s="5"/>
    </row>
    <row r="17" spans="3:8">
      <c r="C17" s="10" t="s">
        <v>9</v>
      </c>
      <c r="D17" s="11" t="s">
        <v>4</v>
      </c>
      <c r="E17" s="11" t="s">
        <v>5</v>
      </c>
      <c r="F17" s="11" t="s">
        <v>6</v>
      </c>
      <c r="G17" s="11" t="s">
        <v>8</v>
      </c>
      <c r="H17" s="6"/>
    </row>
    <row r="18" spans="3:8">
      <c r="C18" s="18"/>
      <c r="D18" s="19"/>
      <c r="E18" s="19"/>
      <c r="F18" s="19"/>
      <c r="G18" s="20"/>
      <c r="H18" s="6"/>
    </row>
    <row r="19" spans="3:8">
      <c r="C19" s="12">
        <v>20</v>
      </c>
      <c r="D19" s="16">
        <f>D14*(100-C19)/100</f>
        <v>360</v>
      </c>
      <c r="E19" s="14">
        <f>(D14*C19/100*F11)-D19</f>
        <v>-90</v>
      </c>
      <c r="F19" s="14">
        <f>E19*E11</f>
        <v>-900</v>
      </c>
      <c r="G19" s="17">
        <f>F19/C11</f>
        <v>-8.9999999999999993E-3</v>
      </c>
      <c r="H19" s="5"/>
    </row>
    <row r="20" spans="3:8">
      <c r="C20" s="12">
        <v>25</v>
      </c>
      <c r="D20" s="13">
        <f>D14*(100-C20)/100</f>
        <v>337.5</v>
      </c>
      <c r="E20" s="14">
        <f>(D14*C20/100*F11)-D20</f>
        <v>0</v>
      </c>
      <c r="F20" s="14">
        <f>E20*E11</f>
        <v>0</v>
      </c>
      <c r="G20" s="15">
        <f>F20/C11</f>
        <v>0</v>
      </c>
      <c r="H20" s="5"/>
    </row>
    <row r="21" spans="3:8">
      <c r="C21" s="12">
        <v>30</v>
      </c>
      <c r="D21" s="13">
        <f>D14*(100-C21)/100</f>
        <v>315</v>
      </c>
      <c r="E21" s="14">
        <f>(D14*C21/100*F11)-D21</f>
        <v>90</v>
      </c>
      <c r="F21" s="14">
        <f>E21*E11</f>
        <v>900</v>
      </c>
      <c r="G21" s="15">
        <f>F21/C11</f>
        <v>8.9999999999999993E-3</v>
      </c>
      <c r="H21" s="5"/>
    </row>
    <row r="22" spans="3:8">
      <c r="C22" s="12">
        <v>35</v>
      </c>
      <c r="D22" s="13">
        <f>D14*(100-C22)/100</f>
        <v>292.5</v>
      </c>
      <c r="E22" s="14">
        <f>(D14*C22/100*F11)-D22</f>
        <v>180</v>
      </c>
      <c r="F22" s="14">
        <f>E22*E11</f>
        <v>1800</v>
      </c>
      <c r="G22" s="15">
        <f>F22/C11</f>
        <v>1.7999999999999999E-2</v>
      </c>
      <c r="H22" s="5"/>
    </row>
    <row r="23" spans="3:8">
      <c r="C23" s="12">
        <v>40</v>
      </c>
      <c r="D23" s="13">
        <f>D14*(100-C23)/100</f>
        <v>270</v>
      </c>
      <c r="E23" s="14">
        <f>(D14*C23/100*F11)-D23</f>
        <v>270</v>
      </c>
      <c r="F23" s="14">
        <f>E23*E11</f>
        <v>2700</v>
      </c>
      <c r="G23" s="15">
        <f>F23/C11</f>
        <v>2.7E-2</v>
      </c>
      <c r="H23" s="5"/>
    </row>
    <row r="24" spans="3:8">
      <c r="C24" s="12">
        <v>45</v>
      </c>
      <c r="D24" s="13">
        <f>D14*(100-C24)/100</f>
        <v>247.5</v>
      </c>
      <c r="E24" s="14">
        <f>(D14*C24/100*F11)-D24</f>
        <v>360</v>
      </c>
      <c r="F24" s="14">
        <f>E24*E11</f>
        <v>3600</v>
      </c>
      <c r="G24" s="15">
        <f>F24/C11</f>
        <v>3.5999999999999997E-2</v>
      </c>
      <c r="H24" s="5"/>
    </row>
    <row r="25" spans="3:8">
      <c r="C25" s="12">
        <v>50</v>
      </c>
      <c r="D25" s="13">
        <f>D14*(100-C25)/100</f>
        <v>225</v>
      </c>
      <c r="E25" s="14">
        <f>(D14*C25/100*F11)-D25</f>
        <v>450</v>
      </c>
      <c r="F25" s="14">
        <f>E25*E11</f>
        <v>4500</v>
      </c>
      <c r="G25" s="15">
        <f>F25/C11</f>
        <v>4.4999999999999998E-2</v>
      </c>
      <c r="H25" s="5"/>
    </row>
    <row r="26" spans="3:8">
      <c r="C26" s="12">
        <v>55</v>
      </c>
      <c r="D26" s="13">
        <f>D14*(100-C26)/100</f>
        <v>202.5</v>
      </c>
      <c r="E26" s="14">
        <f>(D14*C26/100*F11)-D26</f>
        <v>540</v>
      </c>
      <c r="F26" s="14">
        <f>E26*E11</f>
        <v>5400</v>
      </c>
      <c r="G26" s="15">
        <f>F26/C11</f>
        <v>5.3999999999999999E-2</v>
      </c>
    </row>
    <row r="27" spans="3:8">
      <c r="C27" s="12">
        <v>60</v>
      </c>
      <c r="D27" s="13">
        <f>D14*(100-C27)/100</f>
        <v>180</v>
      </c>
      <c r="E27" s="14">
        <f>(D14*C27/100*F11)-D27</f>
        <v>630</v>
      </c>
      <c r="F27" s="14">
        <f>E27*E11</f>
        <v>6300</v>
      </c>
      <c r="G27" s="15">
        <f>F27/C11</f>
        <v>6.3E-2</v>
      </c>
    </row>
    <row r="28" spans="3:8">
      <c r="C28" s="12">
        <v>65</v>
      </c>
      <c r="D28" s="13">
        <f>D14*(100-C28)/100</f>
        <v>157.5</v>
      </c>
      <c r="E28" s="14">
        <f>(D14*C28/100*F11)-D28</f>
        <v>720</v>
      </c>
      <c r="F28" s="14">
        <f>E28*E11</f>
        <v>7200</v>
      </c>
      <c r="G28" s="15">
        <f>F28/C11</f>
        <v>7.1999999999999995E-2</v>
      </c>
    </row>
    <row r="29" spans="3:8">
      <c r="C29" s="12">
        <v>70</v>
      </c>
      <c r="D29" s="13">
        <f>D14*(100-C29)/100</f>
        <v>135</v>
      </c>
      <c r="E29" s="14">
        <f>(D14*C29/100*F11)-D29</f>
        <v>810</v>
      </c>
      <c r="F29" s="14">
        <f>E29*E11</f>
        <v>8100</v>
      </c>
      <c r="G29" s="15">
        <f>F29/C11</f>
        <v>8.1000000000000003E-2</v>
      </c>
    </row>
    <row r="30" spans="3:8">
      <c r="C30" s="12">
        <v>75</v>
      </c>
      <c r="D30" s="13">
        <f>D14*(100-C30)/100</f>
        <v>112.5</v>
      </c>
      <c r="E30" s="14">
        <f>(D14*C30/100*F11)-D30</f>
        <v>900</v>
      </c>
      <c r="F30" s="14">
        <f>E30*E11</f>
        <v>9000</v>
      </c>
      <c r="G30" s="15">
        <f>F30/C11</f>
        <v>0.09</v>
      </c>
    </row>
    <row r="31" spans="3:8">
      <c r="C31" s="21">
        <v>80</v>
      </c>
      <c r="D31" s="22">
        <f>D14*(100-C31)/100</f>
        <v>90</v>
      </c>
      <c r="E31" s="23">
        <f>(D14*C31/100*F11)-D31</f>
        <v>990</v>
      </c>
      <c r="F31" s="23">
        <f>E31*E11</f>
        <v>9900</v>
      </c>
      <c r="G31" s="24">
        <f>F31/C11</f>
        <v>9.9000000000000005E-2</v>
      </c>
    </row>
  </sheetData>
  <sheetProtection sheet="1" objects="1" scenarios="1"/>
  <phoneticPr fontId="5" type="noConversion"/>
  <pageMargins left="0.75000000000000011" right="0.75000000000000011" top="1" bottom="1" header="0.5" footer="0.5"/>
  <pageSetup paperSize="9" scale="93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59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32"/>
  <sheetViews>
    <sheetView tabSelected="1" topLeftCell="B1" workbookViewId="0">
      <selection activeCell="I13" sqref="I13"/>
    </sheetView>
  </sheetViews>
  <sheetFormatPr baseColWidth="10" defaultRowHeight="16" x14ac:dyDescent="0"/>
  <cols>
    <col min="1" max="2" width="6.875" customWidth="1"/>
    <col min="3" max="3" width="10.625" bestFit="1" customWidth="1"/>
    <col min="4" max="4" width="16.5" customWidth="1"/>
    <col min="5" max="5" width="18.625" customWidth="1"/>
    <col min="6" max="6" width="14.625" customWidth="1"/>
    <col min="7" max="7" width="15.875" bestFit="1" customWidth="1"/>
    <col min="8" max="8" width="13.25" customWidth="1"/>
    <col min="9" max="9" width="14.875" customWidth="1"/>
    <col min="10" max="10" width="22.75" customWidth="1"/>
    <col min="11" max="11" width="13.625" bestFit="1" customWidth="1"/>
    <col min="12" max="12" width="10.75" customWidth="1"/>
  </cols>
  <sheetData>
    <row r="1" spans="3:16">
      <c r="P1" t="s">
        <v>26</v>
      </c>
    </row>
    <row r="2" spans="3:16">
      <c r="P2" t="s">
        <v>27</v>
      </c>
    </row>
    <row r="3" spans="3:16">
      <c r="P3" s="36" t="s">
        <v>29</v>
      </c>
    </row>
    <row r="4" spans="3:16">
      <c r="G4" s="42">
        <f ca="1">NOW()</f>
        <v>42677.179023611112</v>
      </c>
      <c r="J4" t="str">
        <f>"einzelner Wert - unabhängig"</f>
        <v>einzelner Wert - unabhängig</v>
      </c>
      <c r="K4" s="7" t="s">
        <v>31</v>
      </c>
      <c r="L4" s="8"/>
      <c r="P4" t="s">
        <v>28</v>
      </c>
    </row>
    <row r="5" spans="3:16">
      <c r="K5" s="34" t="s">
        <v>25</v>
      </c>
      <c r="L5" s="35">
        <f>Risiko!C14</f>
        <v>4500</v>
      </c>
    </row>
    <row r="6" spans="3:16">
      <c r="K6" s="25" t="s">
        <v>24</v>
      </c>
      <c r="L6" s="50">
        <v>42</v>
      </c>
    </row>
    <row r="7" spans="3:16">
      <c r="K7" s="25" t="s">
        <v>16</v>
      </c>
      <c r="L7" s="50">
        <v>120</v>
      </c>
    </row>
    <row r="8" spans="3:16">
      <c r="K8" s="26" t="s">
        <v>30</v>
      </c>
      <c r="L8" s="37">
        <f>Risiko!D14</f>
        <v>450</v>
      </c>
    </row>
    <row r="9" spans="3:16">
      <c r="K9" s="27" t="s">
        <v>12</v>
      </c>
      <c r="L9" s="28">
        <f>Risiko!D14/(L6+L7)</f>
        <v>2.7777777777777777</v>
      </c>
    </row>
    <row r="10" spans="3:16">
      <c r="D10" t="str">
        <f>"- Positionen -&gt; Lots berechnen"</f>
        <v>- Positionen -&gt; Lots berechnen</v>
      </c>
    </row>
    <row r="12" spans="3:16" ht="18">
      <c r="C12" s="41" t="s">
        <v>23</v>
      </c>
      <c r="D12" s="41" t="s">
        <v>17</v>
      </c>
      <c r="E12" s="41" t="s">
        <v>18</v>
      </c>
      <c r="F12" s="41" t="s">
        <v>19</v>
      </c>
      <c r="G12" s="41" t="s">
        <v>15</v>
      </c>
      <c r="H12" s="41" t="s">
        <v>11</v>
      </c>
      <c r="I12" s="41" t="s">
        <v>14</v>
      </c>
      <c r="J12" s="41" t="s">
        <v>20</v>
      </c>
      <c r="K12" s="41" t="s">
        <v>21</v>
      </c>
      <c r="L12" s="41" t="s">
        <v>2</v>
      </c>
      <c r="M12" s="41" t="s">
        <v>12</v>
      </c>
    </row>
    <row r="13" spans="3:16" ht="18">
      <c r="C13" s="12">
        <v>1</v>
      </c>
      <c r="D13" s="46" t="s">
        <v>22</v>
      </c>
      <c r="E13" s="46" t="s">
        <v>28</v>
      </c>
      <c r="F13" s="46" t="s">
        <v>26</v>
      </c>
      <c r="G13" s="46">
        <v>0</v>
      </c>
      <c r="H13" s="47">
        <v>2.8</v>
      </c>
      <c r="I13" s="47">
        <v>75</v>
      </c>
      <c r="J13" s="47">
        <v>72</v>
      </c>
      <c r="K13" s="47">
        <v>110</v>
      </c>
      <c r="L13" s="38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>6.0344827586206895</v>
      </c>
      <c r="M13" s="33">
        <f>IF(Tabelle1[[#This Row],[long/short]]="long",IFERROR(L8/(Tabelle1[[#This Row],[Kurs]]-Tabelle1[[#This Row],[Stop-Loss]]+Tabelle1[[#This Row],[Kosten]]),""),IFERROR(L7/(Tabelle1[[#This Row],[Stop-Loss]]-Tabelle1[[#This Row],[Kurs]]+Tabelle1[[#This Row],[Kosten]]),""))</f>
        <v>77.58620689655173</v>
      </c>
    </row>
    <row r="14" spans="3:16" ht="18">
      <c r="C14" s="12">
        <v>2</v>
      </c>
      <c r="D14" s="46"/>
      <c r="E14" s="46"/>
      <c r="F14" s="46"/>
      <c r="G14" s="46"/>
      <c r="H14" s="47"/>
      <c r="I14" s="47"/>
      <c r="J14" s="47"/>
      <c r="K14" s="47"/>
      <c r="L14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14" s="33" t="str">
        <f>IF(Tabelle1[[#This Row],[long/short]]="long",IFERROR(L9/(Tabelle1[[#This Row],[Kurs]]-Tabelle1[[#This Row],[Stop-Loss]]+Tabelle1[[#This Row],[Kosten]]),""),IFERROR(L8/(Tabelle1[[#This Row],[Stop-Loss]]-Tabelle1[[#This Row],[Kurs]]+Tabelle1[[#This Row],[Kosten]]),""))</f>
        <v/>
      </c>
    </row>
    <row r="15" spans="3:16" ht="18">
      <c r="C15" s="12">
        <v>3</v>
      </c>
      <c r="D15" s="46"/>
      <c r="E15" s="46"/>
      <c r="F15" s="46"/>
      <c r="G15" s="46"/>
      <c r="H15" s="47"/>
      <c r="I15" s="47"/>
      <c r="J15" s="47"/>
      <c r="K15" s="47"/>
      <c r="L15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15" s="33" t="str">
        <f>IF(Tabelle1[[#This Row],[long/short]]="long",IFERROR(L10/(Tabelle1[[#This Row],[Kurs]]-Tabelle1[[#This Row],[Stop-Loss]]+Tabelle1[[#This Row],[Kosten]]),""),IFERROR(L9/(Tabelle1[[#This Row],[Stop-Loss]]-Tabelle1[[#This Row],[Kurs]]+Tabelle1[[#This Row],[Kosten]]),""))</f>
        <v/>
      </c>
    </row>
    <row r="16" spans="3:16" ht="18">
      <c r="C16" s="12">
        <v>4</v>
      </c>
      <c r="D16" s="46"/>
      <c r="E16" s="46"/>
      <c r="F16" s="46"/>
      <c r="G16" s="46"/>
      <c r="H16" s="47"/>
      <c r="I16" s="47"/>
      <c r="J16" s="47"/>
      <c r="K16" s="47"/>
      <c r="L16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16" s="33" t="str">
        <f>IF(Tabelle1[[#This Row],[long/short]]="long",IFERROR(L11/(Tabelle1[[#This Row],[Kurs]]-Tabelle1[[#This Row],[Stop-Loss]]+Tabelle1[[#This Row],[Kosten]]),""),IFERROR(L10/(Tabelle1[[#This Row],[Stop-Loss]]-Tabelle1[[#This Row],[Kurs]]+Tabelle1[[#This Row],[Kosten]]),""))</f>
        <v/>
      </c>
    </row>
    <row r="17" spans="3:13" ht="18">
      <c r="C17" s="12">
        <v>5</v>
      </c>
      <c r="D17" s="46"/>
      <c r="E17" s="46"/>
      <c r="F17" s="46"/>
      <c r="G17" s="46"/>
      <c r="H17" s="47"/>
      <c r="I17" s="47"/>
      <c r="J17" s="47"/>
      <c r="K17" s="47"/>
      <c r="L17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17" s="33" t="str">
        <f>IF(Tabelle1[[#This Row],[long/short]]="long",IFERROR(L12/(Tabelle1[[#This Row],[Kurs]]-Tabelle1[[#This Row],[Stop-Loss]]+Tabelle1[[#This Row],[Kosten]]),""),IFERROR(L11/(Tabelle1[[#This Row],[Stop-Loss]]-Tabelle1[[#This Row],[Kurs]]+Tabelle1[[#This Row],[Kosten]]),""))</f>
        <v/>
      </c>
    </row>
    <row r="18" spans="3:13" ht="18">
      <c r="C18" s="12">
        <v>6</v>
      </c>
      <c r="D18" s="46"/>
      <c r="E18" s="46"/>
      <c r="F18" s="46"/>
      <c r="G18" s="46"/>
      <c r="H18" s="47"/>
      <c r="I18" s="47"/>
      <c r="J18" s="47"/>
      <c r="K18" s="47"/>
      <c r="L18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18" s="33" t="str">
        <f>IF(Tabelle1[[#This Row],[long/short]]="long",IFERROR(L13/(Tabelle1[[#This Row],[Kurs]]-Tabelle1[[#This Row],[Stop-Loss]]+Tabelle1[[#This Row],[Kosten]]),""),IFERROR(L12/(Tabelle1[[#This Row],[Stop-Loss]]-Tabelle1[[#This Row],[Kurs]]+Tabelle1[[#This Row],[Kosten]]),""))</f>
        <v/>
      </c>
    </row>
    <row r="19" spans="3:13" ht="18">
      <c r="C19" s="12">
        <v>7</v>
      </c>
      <c r="D19" s="46"/>
      <c r="E19" s="46"/>
      <c r="F19" s="46"/>
      <c r="G19" s="46"/>
      <c r="H19" s="47"/>
      <c r="I19" s="47"/>
      <c r="J19" s="47"/>
      <c r="K19" s="47"/>
      <c r="L19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19" s="33" t="str">
        <f>IF(Tabelle1[[#This Row],[long/short]]="long",IFERROR(L14/(Tabelle1[[#This Row],[Kurs]]-Tabelle1[[#This Row],[Stop-Loss]]+Tabelle1[[#This Row],[Kosten]]),""),IFERROR(L13/(Tabelle1[[#This Row],[Stop-Loss]]-Tabelle1[[#This Row],[Kurs]]+Tabelle1[[#This Row],[Kosten]]),""))</f>
        <v/>
      </c>
    </row>
    <row r="20" spans="3:13" ht="18">
      <c r="C20" s="12">
        <v>8</v>
      </c>
      <c r="D20" s="46"/>
      <c r="E20" s="46"/>
      <c r="F20" s="46"/>
      <c r="G20" s="46"/>
      <c r="H20" s="47"/>
      <c r="I20" s="47"/>
      <c r="J20" s="47"/>
      <c r="K20" s="47"/>
      <c r="L20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0" s="33" t="str">
        <f>IF(Tabelle1[[#This Row],[long/short]]="long",IFERROR(L15/(Tabelle1[[#This Row],[Kurs]]-Tabelle1[[#This Row],[Stop-Loss]]+Tabelle1[[#This Row],[Kosten]]),""),IFERROR(L14/(Tabelle1[[#This Row],[Stop-Loss]]-Tabelle1[[#This Row],[Kurs]]+Tabelle1[[#This Row],[Kosten]]),""))</f>
        <v/>
      </c>
    </row>
    <row r="21" spans="3:13" ht="18">
      <c r="C21" s="12">
        <v>9</v>
      </c>
      <c r="D21" s="46"/>
      <c r="E21" s="46"/>
      <c r="F21" s="46"/>
      <c r="G21" s="46"/>
      <c r="H21" s="47"/>
      <c r="I21" s="47"/>
      <c r="J21" s="47"/>
      <c r="K21" s="47"/>
      <c r="L21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1" s="33" t="str">
        <f>IF(Tabelle1[[#This Row],[long/short]]="long",IFERROR(L16/(Tabelle1[[#This Row],[Kurs]]-Tabelle1[[#This Row],[Stop-Loss]]+Tabelle1[[#This Row],[Kosten]]),""),IFERROR(L15/(Tabelle1[[#This Row],[Stop-Loss]]-Tabelle1[[#This Row],[Kurs]]+Tabelle1[[#This Row],[Kosten]]),""))</f>
        <v/>
      </c>
    </row>
    <row r="22" spans="3:13" ht="18">
      <c r="C22" s="12">
        <v>10</v>
      </c>
      <c r="D22" s="46"/>
      <c r="E22" s="46"/>
      <c r="F22" s="46"/>
      <c r="G22" s="46"/>
      <c r="H22" s="47"/>
      <c r="I22" s="47"/>
      <c r="J22" s="47"/>
      <c r="K22" s="47"/>
      <c r="L22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2" s="33" t="str">
        <f>IF(Tabelle1[[#This Row],[long/short]]="long",IFERROR(L17/(Tabelle1[[#This Row],[Kurs]]-Tabelle1[[#This Row],[Stop-Loss]]+Tabelle1[[#This Row],[Kosten]]),""),IFERROR(L16/(Tabelle1[[#This Row],[Stop-Loss]]-Tabelle1[[#This Row],[Kurs]]+Tabelle1[[#This Row],[Kosten]]),""))</f>
        <v/>
      </c>
    </row>
    <row r="23" spans="3:13" ht="18">
      <c r="C23" s="12">
        <v>11</v>
      </c>
      <c r="D23" s="46"/>
      <c r="E23" s="46"/>
      <c r="F23" s="46"/>
      <c r="G23" s="46"/>
      <c r="H23" s="47"/>
      <c r="I23" s="47"/>
      <c r="J23" s="47"/>
      <c r="K23" s="47"/>
      <c r="L23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3" s="33" t="str">
        <f>IF(Tabelle1[[#This Row],[long/short]]="long",IFERROR(L18/(Tabelle1[[#This Row],[Kurs]]-Tabelle1[[#This Row],[Stop-Loss]]+Tabelle1[[#This Row],[Kosten]]),""),IFERROR(L17/(Tabelle1[[#This Row],[Stop-Loss]]-Tabelle1[[#This Row],[Kurs]]+Tabelle1[[#This Row],[Kosten]]),""))</f>
        <v/>
      </c>
    </row>
    <row r="24" spans="3:13" ht="18">
      <c r="C24" s="12">
        <v>12</v>
      </c>
      <c r="D24" s="46"/>
      <c r="E24" s="46"/>
      <c r="F24" s="46"/>
      <c r="G24" s="46"/>
      <c r="H24" s="47"/>
      <c r="I24" s="47"/>
      <c r="J24" s="47"/>
      <c r="K24" s="47"/>
      <c r="L24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4" s="33" t="str">
        <f>IF(Tabelle1[[#This Row],[long/short]]="long",IFERROR(L19/(Tabelle1[[#This Row],[Kurs]]-Tabelle1[[#This Row],[Stop-Loss]]+Tabelle1[[#This Row],[Kosten]]),""),IFERROR(L18/(Tabelle1[[#This Row],[Stop-Loss]]-Tabelle1[[#This Row],[Kurs]]+Tabelle1[[#This Row],[Kosten]]),""))</f>
        <v/>
      </c>
    </row>
    <row r="25" spans="3:13" ht="18">
      <c r="C25" s="12">
        <v>13</v>
      </c>
      <c r="D25" s="46"/>
      <c r="E25" s="46"/>
      <c r="F25" s="46"/>
      <c r="G25" s="46"/>
      <c r="H25" s="47"/>
      <c r="I25" s="47"/>
      <c r="J25" s="47"/>
      <c r="K25" s="47"/>
      <c r="L25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5" s="33" t="str">
        <f>IF(Tabelle1[[#This Row],[long/short]]="long",IFERROR(L20/(Tabelle1[[#This Row],[Kurs]]-Tabelle1[[#This Row],[Stop-Loss]]+Tabelle1[[#This Row],[Kosten]]),""),IFERROR(L19/(Tabelle1[[#This Row],[Stop-Loss]]-Tabelle1[[#This Row],[Kurs]]+Tabelle1[[#This Row],[Kosten]]),""))</f>
        <v/>
      </c>
    </row>
    <row r="26" spans="3:13" ht="18">
      <c r="C26" s="12">
        <v>14</v>
      </c>
      <c r="D26" s="46"/>
      <c r="E26" s="46"/>
      <c r="F26" s="46"/>
      <c r="G26" s="46"/>
      <c r="H26" s="47"/>
      <c r="I26" s="47"/>
      <c r="J26" s="47"/>
      <c r="K26" s="47"/>
      <c r="L26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6" s="33" t="str">
        <f>IF(Tabelle1[[#This Row],[long/short]]="long",IFERROR(L21/(Tabelle1[[#This Row],[Kurs]]-Tabelle1[[#This Row],[Stop-Loss]]+Tabelle1[[#This Row],[Kosten]]),""),IFERROR(L20/(Tabelle1[[#This Row],[Stop-Loss]]-Tabelle1[[#This Row],[Kurs]]+Tabelle1[[#This Row],[Kosten]]),""))</f>
        <v/>
      </c>
    </row>
    <row r="27" spans="3:13" ht="18">
      <c r="C27" s="12">
        <v>15</v>
      </c>
      <c r="D27" s="46"/>
      <c r="E27" s="46"/>
      <c r="F27" s="46"/>
      <c r="G27" s="46"/>
      <c r="H27" s="47"/>
      <c r="I27" s="47"/>
      <c r="J27" s="47"/>
      <c r="K27" s="47"/>
      <c r="L27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7" s="33" t="str">
        <f>IF(Tabelle1[[#This Row],[long/short]]="long",IFERROR(L22/(Tabelle1[[#This Row],[Kurs]]-Tabelle1[[#This Row],[Stop-Loss]]+Tabelle1[[#This Row],[Kosten]]),""),IFERROR(L21/(Tabelle1[[#This Row],[Stop-Loss]]-Tabelle1[[#This Row],[Kurs]]+Tabelle1[[#This Row],[Kosten]]),""))</f>
        <v/>
      </c>
    </row>
    <row r="28" spans="3:13" ht="18">
      <c r="C28" s="12">
        <v>16</v>
      </c>
      <c r="D28" s="46"/>
      <c r="E28" s="46"/>
      <c r="F28" s="46"/>
      <c r="G28" s="46"/>
      <c r="H28" s="47"/>
      <c r="I28" s="47"/>
      <c r="J28" s="47"/>
      <c r="K28" s="47"/>
      <c r="L28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8" s="33" t="str">
        <f>IF(Tabelle1[[#This Row],[long/short]]="long",IFERROR(L23/(Tabelle1[[#This Row],[Kurs]]-Tabelle1[[#This Row],[Stop-Loss]]+Tabelle1[[#This Row],[Kosten]]),""),IFERROR(L22/(Tabelle1[[#This Row],[Stop-Loss]]-Tabelle1[[#This Row],[Kurs]]+Tabelle1[[#This Row],[Kosten]]),""))</f>
        <v/>
      </c>
    </row>
    <row r="29" spans="3:13" ht="18">
      <c r="C29" s="12">
        <v>17</v>
      </c>
      <c r="D29" s="46"/>
      <c r="E29" s="46"/>
      <c r="F29" s="46"/>
      <c r="G29" s="46"/>
      <c r="H29" s="47"/>
      <c r="I29" s="47"/>
      <c r="J29" s="47"/>
      <c r="K29" s="47"/>
      <c r="L29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29" s="33" t="str">
        <f>IF(Tabelle1[[#This Row],[long/short]]="long",IFERROR(L24/(Tabelle1[[#This Row],[Kurs]]-Tabelle1[[#This Row],[Stop-Loss]]+Tabelle1[[#This Row],[Kosten]]),""),IFERROR(L23/(Tabelle1[[#This Row],[Stop-Loss]]-Tabelle1[[#This Row],[Kurs]]+Tabelle1[[#This Row],[Kosten]]),""))</f>
        <v/>
      </c>
    </row>
    <row r="30" spans="3:13" ht="18">
      <c r="C30" s="12">
        <v>18</v>
      </c>
      <c r="D30" s="46"/>
      <c r="E30" s="46"/>
      <c r="F30" s="46"/>
      <c r="G30" s="46"/>
      <c r="H30" s="47"/>
      <c r="I30" s="47"/>
      <c r="J30" s="47"/>
      <c r="K30" s="47"/>
      <c r="L30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30" s="33" t="str">
        <f>IF(Tabelle1[[#This Row],[long/short]]="long",IFERROR(L25/(Tabelle1[[#This Row],[Kurs]]-Tabelle1[[#This Row],[Stop-Loss]]+Tabelle1[[#This Row],[Kosten]]),""),IFERROR(L24/(Tabelle1[[#This Row],[Stop-Loss]]-Tabelle1[[#This Row],[Kurs]]+Tabelle1[[#This Row],[Kosten]]),""))</f>
        <v/>
      </c>
    </row>
    <row r="31" spans="3:13" ht="18">
      <c r="C31" s="12">
        <v>19</v>
      </c>
      <c r="D31" s="46"/>
      <c r="E31" s="46"/>
      <c r="F31" s="46"/>
      <c r="G31" s="46"/>
      <c r="H31" s="47"/>
      <c r="I31" s="47"/>
      <c r="J31" s="47"/>
      <c r="K31" s="47"/>
      <c r="L31" s="38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31" s="33" t="str">
        <f>IF(Tabelle1[[#This Row],[long/short]]="long",IFERROR(L26/(Tabelle1[[#This Row],[Kurs]]-Tabelle1[[#This Row],[Stop-Loss]]+Tabelle1[[#This Row],[Kosten]]),""),IFERROR(L25/(Tabelle1[[#This Row],[Stop-Loss]]-Tabelle1[[#This Row],[Kurs]]+Tabelle1[[#This Row],[Kosten]]),""))</f>
        <v/>
      </c>
    </row>
    <row r="32" spans="3:13" ht="19" thickBot="1">
      <c r="C32" s="21">
        <v>20</v>
      </c>
      <c r="D32" s="48"/>
      <c r="E32" s="48"/>
      <c r="F32" s="48"/>
      <c r="G32" s="48"/>
      <c r="H32" s="49"/>
      <c r="I32" s="49"/>
      <c r="J32" s="49"/>
      <c r="K32" s="49"/>
      <c r="L32" s="39" t="str">
        <f>IF(Tabelle1[[#This Row],[long/short]]="long",IFERROR((Tabelle1[[#This Row],[TakeProfit]]-Tabelle1[[#This Row],[Kurs]])/(Tabelle1[[#This Row],[Kurs]]-Tabelle1[[#This Row],[Stop-Loss]]+Tabelle1[[#This Row],[Kosten]]),""),IFERROR((Tabelle1[[#This Row],[Kurs]]-Tabelle1[[#This Row],[TakeProfit]])/(Tabelle1[[#This Row],[Stop-Loss]]-Tabelle1[[#This Row],[Kurs]]+Tabelle1[[#This Row],[Kosten]]),""))</f>
        <v/>
      </c>
      <c r="M32" s="33" t="str">
        <f>IF(Tabelle1[[#This Row],[long/short]]="long",IFERROR(L27/(Tabelle1[[#This Row],[Kurs]]-Tabelle1[[#This Row],[Stop-Loss]]+Tabelle1[[#This Row],[Kosten]]),""),IFERROR(L26/(Tabelle1[[#This Row],[Stop-Loss]]-Tabelle1[[#This Row],[Kurs]]+Tabelle1[[#This Row],[Kosten]]),""))</f>
        <v/>
      </c>
    </row>
  </sheetData>
  <sheetProtection sheet="1" objects="1" scenarios="1"/>
  <dataValidations xWindow="519" yWindow="381" count="2">
    <dataValidation type="list" allowBlank="1" showInputMessage="1" showErrorMessage="1" sqref="F13:F32">
      <formula1>$P$1:$P$2</formula1>
    </dataValidation>
    <dataValidation type="list" allowBlank="1" showInputMessage="1" showErrorMessage="1" sqref="E13:E32">
      <formula1>$P$3:$P$4</formula1>
    </dataValidation>
  </dataValidations>
  <pageMargins left="0.75" right="0.75" top="1" bottom="1" header="0.5" footer="0.5"/>
  <pageSetup paperSize="9" orientation="portrait" horizontalDpi="4294967292" verticalDpi="4294967292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Risiko</vt:lpstr>
      <vt:lpstr>Positionsgrössen</vt:lpstr>
    </vt:vector>
  </TitlesOfParts>
  <Company>...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 ...</dc:creator>
  <cp:lastModifiedBy>... ...</cp:lastModifiedBy>
  <cp:lastPrinted>2016-10-28T18:57:13Z</cp:lastPrinted>
  <dcterms:created xsi:type="dcterms:W3CDTF">2016-10-28T12:54:23Z</dcterms:created>
  <dcterms:modified xsi:type="dcterms:W3CDTF">2016-11-03T03:17:59Z</dcterms:modified>
</cp:coreProperties>
</file>